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:\THartman\My Projects\Election Specific Info\2022 General Election\MIB left to count\Daily Reports for posting\"/>
    </mc:Choice>
  </mc:AlternateContent>
  <xr:revisionPtr revIDLastSave="0" documentId="8_{122CA6C7-DE00-46DB-8AD9-7D2317F70D5B}" xr6:coauthVersionLast="47" xr6:coauthVersionMax="47" xr10:uidLastSave="{00000000-0000-0000-0000-000000000000}"/>
  <bookViews>
    <workbookView xWindow="2535" yWindow="540" windowWidth="24165" windowHeight="14265" xr2:uid="{00000000-000D-0000-FFFF-FFFF00000000}"/>
  </bookViews>
  <sheets>
    <sheet name="Tues., Nov. 29th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6" l="1"/>
  <c r="J18" i="6"/>
  <c r="J26" i="6"/>
  <c r="J25" i="6"/>
  <c r="J24" i="6"/>
  <c r="J23" i="6"/>
  <c r="J22" i="6"/>
  <c r="J21" i="6"/>
  <c r="J20" i="6"/>
  <c r="J16" i="6"/>
  <c r="J15" i="6"/>
  <c r="J14" i="6"/>
  <c r="J13" i="6"/>
  <c r="J12" i="6"/>
  <c r="J11" i="6"/>
  <c r="K10" i="6"/>
  <c r="J9" i="6"/>
  <c r="J8" i="6"/>
  <c r="J7" i="6"/>
  <c r="J6" i="6"/>
  <c r="J5" i="6"/>
  <c r="J4" i="6"/>
  <c r="J3" i="6"/>
  <c r="K27" i="6" l="1"/>
  <c r="J27" i="6"/>
</calcChain>
</file>

<file path=xl/sharedStrings.xml><?xml version="1.0" encoding="utf-8"?>
<sst xmlns="http://schemas.openxmlformats.org/spreadsheetml/2006/main" count="44" uniqueCount="38">
  <si>
    <t>County</t>
  </si>
  <si>
    <t>Ballots Sent*</t>
  </si>
  <si>
    <t>Dem</t>
  </si>
  <si>
    <t>Rep</t>
  </si>
  <si>
    <t>Other</t>
  </si>
  <si>
    <t>Total</t>
  </si>
  <si>
    <t>Allegany</t>
  </si>
  <si>
    <t>Anne Arundel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</si>
  <si>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</si>
  <si>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</si>
  <si>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</si>
  <si>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</si>
  <si>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</si>
  <si>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</si>
  <si>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</si>
  <si>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</si>
  <si>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</si>
  <si>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</si>
  <si>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</si>
  <si>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</si>
  <si>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</si>
  <si>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</si>
  <si>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</si>
  <si>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</si>
  <si>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Saint Mary's</t>
  </si>
  <si>
    <t>Somerset</t>
  </si>
  <si>
    <t>Talbot</t>
  </si>
  <si>
    <t>Washington</t>
  </si>
  <si>
    <t>Wicomico</t>
  </si>
  <si>
    <t>Worcester</t>
  </si>
  <si>
    <t>Statewide</t>
  </si>
  <si>
    <t xml:space="preserve">*From the statewide database used to issue and process mail-in ballots.This number is current as of November 8th, which was the last day that a mail-in ballot could be issued. </t>
  </si>
  <si>
    <t>Total Ballots Received through November 29**</t>
  </si>
  <si>
    <t>Cumulative Total Mail-In Ballots canvassed through November 29***</t>
  </si>
  <si>
    <t xml:space="preserve">** From the statewide database used to issue and process mail-in ballots. </t>
  </si>
  <si>
    <t>*** Number reported from the voting system.</t>
  </si>
  <si>
    <t xml:space="preserve">**** Ballots left to count is the number of ballots received minus the number of ballots canvassed. When a zero is listed in this column, it means that the local board has finished counting all mail-in and provisional ballots. The difference in the total ballots received and the total ballots canvassed represents mail-in ballots that were canvassed with the provisional ballots, in order to keep private the identity of provisional voters.  </t>
  </si>
  <si>
    <t>Ballots left to count as of November 29- End of of Canvasses****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</si>
</sst>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Roboto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37" fontId="0" fillId="0" borderId="2" xfId="0" applyNumberFormat="1" applyBorder="1" applyAlignment="1">
      <alignment horizontal="right" vertical="top"/>
    </xf>
    <xf numFmtId="37" fontId="4" fillId="0" borderId="2" xfId="0" applyNumberFormat="1" applyFont="1" applyBorder="1" applyAlignment="1">
      <alignment horizontal="right" vertical="top"/>
    </xf>
    <xf numFmtId="37" fontId="4" fillId="0" borderId="5" xfId="0" applyNumberFormat="1" applyFont="1" applyBorder="1" applyAlignment="1">
      <alignment horizontal="right" vertical="top"/>
    </xf>
    <xf numFmtId="37" fontId="0" fillId="0" borderId="6" xfId="0" applyNumberFormat="1" applyBorder="1" applyAlignment="1">
      <alignment horizontal="right" vertical="top"/>
    </xf>
    <xf numFmtId="37" fontId="0" fillId="0" borderId="5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wrapText="1"/>
    </xf>
    <xf numFmtId="3" fontId="0" fillId="0" borderId="7" xfId="0" applyNumberFormat="1" applyBorder="1"/>
    <xf numFmtId="3" fontId="4" fillId="0" borderId="7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37" fontId="3" fillId="0" borderId="4" xfId="0" applyNumberFormat="1" applyFont="1" applyBorder="1" applyAlignment="1">
      <alignment wrapText="1"/>
    </xf>
    <xf numFmtId="0" fontId="3" fillId="0" borderId="0" xfId="0" applyFont="1"/>
    <xf numFmtId="0" fontId="4" fillId="2" borderId="7" xfId="0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7" fontId="1" fillId="0" borderId="4" xfId="0" applyNumberFormat="1" applyFont="1" applyBorder="1" applyAlignment="1">
      <alignment wrapText="1"/>
    </xf>
    <xf numFmtId="37" fontId="0" fillId="0" borderId="7" xfId="0" applyNumberFormat="1" applyBorder="1" applyAlignment="1">
      <alignment horizontal="right" vertical="top"/>
    </xf>
    <xf numFmtId="0" fontId="3" fillId="0" borderId="2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2" xfId="0" applyNumberFormat="1" applyFont="1" applyBorder="1"/>
    <xf numFmtId="37" fontId="4" fillId="0" borderId="7" xfId="0" applyNumberFormat="1" applyFont="1" applyBorder="1" applyAlignment="1">
      <alignment horizontal="right" vertical="top"/>
    </xf>
    <xf numFmtId="37" fontId="1" fillId="0" borderId="2" xfId="0" applyNumberFormat="1" applyFont="1" applyBorder="1" applyAlignment="1">
      <alignment horizontal="right" wrapText="1"/>
    </xf>
    <xf numFmtId="3" fontId="1" fillId="0" borderId="7" xfId="0" applyNumberFormat="1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G1001"/>
  <sheetViews>
    <sheetView tabSelected="1" view="pageLayout" zoomScaleNormal="100" workbookViewId="0">
      <selection activeCell="K6" sqref="K6"/>
    </sheetView>
  </sheetViews>
  <sheetFormatPr defaultColWidth="12.5703125" defaultRowHeight="15.75" customHeight="1"/>
  <cols>
    <col min="1" max="1" width="19.85546875" customWidth="1"/>
    <col min="2" max="2" width="12.140625" customWidth="1"/>
    <col min="3" max="3" width="12.28515625" customWidth="1"/>
    <col min="4" max="4" width="12.5703125" customWidth="1"/>
    <col min="5" max="5" width="10.28515625" customWidth="1"/>
    <col min="6" max="6" width="12.85546875" customWidth="1"/>
    <col min="7" max="7" width="11.5703125" customWidth="1"/>
    <col min="8" max="8" width="12" customWidth="1"/>
    <col min="9" max="9" width="12.42578125" customWidth="1"/>
    <col min="10" max="10" width="19" customWidth="1"/>
    <col min="11" max="11" width="18.7109375" customWidth="1"/>
  </cols>
  <sheetData>
    <row r="1" spans="1:33" ht="61.5" customHeight="1">
      <c r="A1" s="29" t="s">
        <v>0</v>
      </c>
      <c r="B1" s="31" t="s">
        <v>1</v>
      </c>
      <c r="C1" s="32"/>
      <c r="D1" s="32"/>
      <c r="E1" s="33"/>
      <c r="F1" s="31" t="s">
        <v>32</v>
      </c>
      <c r="G1" s="32"/>
      <c r="H1" s="32"/>
      <c r="I1" s="33"/>
      <c r="J1" s="13" t="s">
        <v>33</v>
      </c>
      <c r="K1" s="17" t="s">
        <v>37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2.75">
      <c r="A2" s="30"/>
      <c r="B2" s="3" t="s">
        <v>2</v>
      </c>
      <c r="C2" s="3" t="s">
        <v>3</v>
      </c>
      <c r="D2" s="3" t="s">
        <v>4</v>
      </c>
      <c r="E2" s="3" t="s">
        <v>5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5</v>
      </c>
      <c r="K2" s="14" t="s">
        <v>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2.75">
      <c r="A3" s="4" t="s">
        <v>6</v>
      </c>
      <c r="B3" s="5">
        <v>2159</v>
      </c>
      <c r="C3" s="8">
        <v>1770</v>
      </c>
      <c r="D3" s="11">
        <v>629</v>
      </c>
      <c r="E3" s="11">
        <v>4558</v>
      </c>
      <c r="F3" s="11">
        <v>1877</v>
      </c>
      <c r="G3" s="20">
        <v>1512</v>
      </c>
      <c r="H3" s="21">
        <v>500</v>
      </c>
      <c r="I3" s="22">
        <v>3889</v>
      </c>
      <c r="J3" s="18">
        <f>3614+61</f>
        <v>3675</v>
      </c>
      <c r="K3" s="15"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75">
      <c r="A4" s="4" t="s">
        <v>7</v>
      </c>
      <c r="B4" s="5">
        <v>40324</v>
      </c>
      <c r="C4" s="9">
        <v>15141</v>
      </c>
      <c r="D4" s="11">
        <v>14425</v>
      </c>
      <c r="E4" s="11">
        <v>69890</v>
      </c>
      <c r="F4" s="11">
        <v>35394</v>
      </c>
      <c r="G4" s="20">
        <v>12692</v>
      </c>
      <c r="H4" s="23">
        <v>11984</v>
      </c>
      <c r="I4" s="22">
        <v>60070</v>
      </c>
      <c r="J4" s="11">
        <f>11398+ 48356</f>
        <v>59754</v>
      </c>
      <c r="K4" s="15">
        <v>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2.75">
      <c r="A5" s="4" t="s">
        <v>8</v>
      </c>
      <c r="B5" s="5">
        <v>49352</v>
      </c>
      <c r="C5" s="9">
        <v>2643</v>
      </c>
      <c r="D5" s="11">
        <v>5213</v>
      </c>
      <c r="E5" s="11">
        <v>57208</v>
      </c>
      <c r="F5" s="11">
        <v>41411</v>
      </c>
      <c r="G5" s="20">
        <v>1880</v>
      </c>
      <c r="H5" s="23">
        <v>3655</v>
      </c>
      <c r="I5" s="22">
        <v>46946</v>
      </c>
      <c r="J5" s="11">
        <f>33249+13272</f>
        <v>46521</v>
      </c>
      <c r="K5" s="15"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2.75">
      <c r="A6" s="4" t="s">
        <v>9</v>
      </c>
      <c r="B6" s="5">
        <v>62561</v>
      </c>
      <c r="C6" s="9">
        <v>16178</v>
      </c>
      <c r="D6" s="11">
        <v>13307</v>
      </c>
      <c r="E6" s="11">
        <v>92046</v>
      </c>
      <c r="F6" s="11">
        <v>54721</v>
      </c>
      <c r="G6" s="20">
        <v>13376</v>
      </c>
      <c r="H6" s="23">
        <v>10650</v>
      </c>
      <c r="I6" s="22">
        <v>78747</v>
      </c>
      <c r="J6" s="18">
        <f>25979+52243</f>
        <v>78222</v>
      </c>
      <c r="K6" s="15"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2.75">
      <c r="A7" s="4" t="s">
        <v>10</v>
      </c>
      <c r="B7" s="5">
        <v>5417</v>
      </c>
      <c r="C7" s="9">
        <v>3099</v>
      </c>
      <c r="D7" s="11">
        <v>1869</v>
      </c>
      <c r="E7" s="11">
        <v>10385</v>
      </c>
      <c r="F7" s="11">
        <v>4854</v>
      </c>
      <c r="G7" s="20">
        <v>2608</v>
      </c>
      <c r="H7" s="23">
        <v>1543</v>
      </c>
      <c r="I7" s="22">
        <v>9005</v>
      </c>
      <c r="J7" s="11">
        <f>5662+3222</f>
        <v>8884</v>
      </c>
      <c r="K7" s="15"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2.75">
      <c r="A8" s="4" t="s">
        <v>11</v>
      </c>
      <c r="B8" s="5">
        <v>793</v>
      </c>
      <c r="C8" s="9">
        <v>594</v>
      </c>
      <c r="D8" s="11">
        <v>299</v>
      </c>
      <c r="E8" s="11">
        <v>1686</v>
      </c>
      <c r="F8" s="11">
        <v>694</v>
      </c>
      <c r="G8" s="20">
        <v>494</v>
      </c>
      <c r="H8" s="21">
        <v>235</v>
      </c>
      <c r="I8" s="22">
        <v>1423</v>
      </c>
      <c r="J8" s="11">
        <f>1202+175</f>
        <v>1377</v>
      </c>
      <c r="K8" s="15"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2.75">
      <c r="A9" s="4" t="s">
        <v>12</v>
      </c>
      <c r="B9" s="5">
        <v>7947</v>
      </c>
      <c r="C9" s="9">
        <v>5872</v>
      </c>
      <c r="D9" s="11">
        <v>3083</v>
      </c>
      <c r="E9" s="11">
        <v>16902</v>
      </c>
      <c r="F9" s="11">
        <v>7096</v>
      </c>
      <c r="G9" s="20">
        <v>4970</v>
      </c>
      <c r="H9" s="23">
        <v>2505</v>
      </c>
      <c r="I9" s="22">
        <v>14571</v>
      </c>
      <c r="J9" s="11">
        <f>10558+346</f>
        <v>10904</v>
      </c>
      <c r="K9" s="15"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2.75">
      <c r="A10" s="4" t="s">
        <v>13</v>
      </c>
      <c r="B10" s="5">
        <v>3367</v>
      </c>
      <c r="C10" s="9">
        <v>2408</v>
      </c>
      <c r="D10" s="11">
        <v>1227</v>
      </c>
      <c r="E10" s="11">
        <v>7002</v>
      </c>
      <c r="F10" s="11">
        <v>2857</v>
      </c>
      <c r="G10" s="20">
        <v>1980</v>
      </c>
      <c r="H10" s="23">
        <v>929</v>
      </c>
      <c r="I10" s="22">
        <v>5766</v>
      </c>
      <c r="J10" s="11">
        <v>5766</v>
      </c>
      <c r="K10" s="15">
        <f t="shared" ref="K10" si="0">I10-J10</f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2.75">
      <c r="A11" s="4" t="s">
        <v>14</v>
      </c>
      <c r="B11" s="5">
        <v>10236</v>
      </c>
      <c r="C11" s="9">
        <v>2055</v>
      </c>
      <c r="D11" s="11">
        <v>1926</v>
      </c>
      <c r="E11" s="11">
        <v>14217</v>
      </c>
      <c r="F11" s="11">
        <v>8774</v>
      </c>
      <c r="G11" s="20">
        <v>1660</v>
      </c>
      <c r="H11" s="23">
        <v>1440</v>
      </c>
      <c r="I11" s="22">
        <v>11874</v>
      </c>
      <c r="J11" s="11">
        <f>8571+3273</f>
        <v>11844</v>
      </c>
      <c r="K11" s="15"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2.75">
      <c r="A12" s="4" t="s">
        <v>15</v>
      </c>
      <c r="B12" s="5">
        <v>1563</v>
      </c>
      <c r="C12" s="9">
        <v>718</v>
      </c>
      <c r="D12" s="11">
        <v>275</v>
      </c>
      <c r="E12" s="11">
        <v>2556</v>
      </c>
      <c r="F12" s="11">
        <v>1370</v>
      </c>
      <c r="G12" s="20">
        <v>632</v>
      </c>
      <c r="H12" s="21">
        <v>230</v>
      </c>
      <c r="I12" s="22">
        <v>2232</v>
      </c>
      <c r="J12" s="11">
        <f>1764+249</f>
        <v>2013</v>
      </c>
      <c r="K12" s="15"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2.75">
      <c r="A13" s="4" t="s">
        <v>16</v>
      </c>
      <c r="B13" s="5">
        <v>17649</v>
      </c>
      <c r="C13" s="9">
        <v>6408</v>
      </c>
      <c r="D13" s="11">
        <v>5263</v>
      </c>
      <c r="E13" s="11">
        <v>29320</v>
      </c>
      <c r="F13" s="11">
        <v>15511</v>
      </c>
      <c r="G13" s="20">
        <v>5337</v>
      </c>
      <c r="H13" s="24">
        <v>4230</v>
      </c>
      <c r="I13" s="22">
        <v>25078</v>
      </c>
      <c r="J13" s="18">
        <f>10024+13658</f>
        <v>23682</v>
      </c>
      <c r="K13" s="15"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2.75">
      <c r="A14" s="4" t="s">
        <v>17</v>
      </c>
      <c r="B14" s="5">
        <v>793</v>
      </c>
      <c r="C14" s="9">
        <v>958</v>
      </c>
      <c r="D14" s="11">
        <v>192</v>
      </c>
      <c r="E14" s="11">
        <v>1943</v>
      </c>
      <c r="F14" s="11">
        <v>724</v>
      </c>
      <c r="G14" s="20">
        <v>836</v>
      </c>
      <c r="H14" s="21">
        <v>162</v>
      </c>
      <c r="I14" s="22">
        <v>1722</v>
      </c>
      <c r="J14" s="11">
        <f>1550+64</f>
        <v>1614</v>
      </c>
      <c r="K14" s="15"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2.75">
      <c r="A15" s="4" t="s">
        <v>18</v>
      </c>
      <c r="B15" s="5">
        <v>11408</v>
      </c>
      <c r="C15" s="9">
        <v>6782</v>
      </c>
      <c r="D15" s="11">
        <v>4039</v>
      </c>
      <c r="E15" s="11">
        <v>22229</v>
      </c>
      <c r="F15" s="11">
        <v>10000</v>
      </c>
      <c r="G15" s="20">
        <v>5669</v>
      </c>
      <c r="H15" s="23">
        <v>3283</v>
      </c>
      <c r="I15" s="22">
        <v>18952</v>
      </c>
      <c r="J15" s="11">
        <f>9997+6360</f>
        <v>16357</v>
      </c>
      <c r="K15" s="15"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2.75">
      <c r="A16" s="4" t="s">
        <v>19</v>
      </c>
      <c r="B16" s="5">
        <v>26371</v>
      </c>
      <c r="C16" s="9">
        <v>5972</v>
      </c>
      <c r="D16" s="11">
        <v>7656</v>
      </c>
      <c r="E16" s="11">
        <v>39999</v>
      </c>
      <c r="F16" s="11">
        <v>23004</v>
      </c>
      <c r="G16" s="20">
        <v>4927</v>
      </c>
      <c r="H16" s="23">
        <v>6190</v>
      </c>
      <c r="I16" s="22">
        <v>34121</v>
      </c>
      <c r="J16" s="11">
        <f>27696+1094</f>
        <v>28790</v>
      </c>
      <c r="K16" s="15"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2.75">
      <c r="A17" s="4" t="s">
        <v>20</v>
      </c>
      <c r="B17" s="5">
        <v>1305</v>
      </c>
      <c r="C17" s="9">
        <v>479</v>
      </c>
      <c r="D17" s="11">
        <v>273</v>
      </c>
      <c r="E17" s="11">
        <v>2057</v>
      </c>
      <c r="F17" s="11">
        <v>1177</v>
      </c>
      <c r="G17" s="20">
        <v>413</v>
      </c>
      <c r="H17" s="21">
        <v>214</v>
      </c>
      <c r="I17" s="22">
        <v>1804</v>
      </c>
      <c r="J17" s="11">
        <v>1739</v>
      </c>
      <c r="K17" s="15"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2.75">
      <c r="A18" s="4" t="s">
        <v>21</v>
      </c>
      <c r="B18" s="5">
        <v>104565</v>
      </c>
      <c r="C18" s="9">
        <v>13900</v>
      </c>
      <c r="D18" s="11">
        <v>23674</v>
      </c>
      <c r="E18" s="11">
        <v>142139</v>
      </c>
      <c r="F18" s="11">
        <v>89466</v>
      </c>
      <c r="G18" s="20">
        <v>10705</v>
      </c>
      <c r="H18" s="23">
        <v>18359</v>
      </c>
      <c r="I18" s="22">
        <v>118530</v>
      </c>
      <c r="J18" s="11">
        <f>41604+76226</f>
        <v>117830</v>
      </c>
      <c r="K18" s="15"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2.75">
      <c r="A19" s="4" t="s">
        <v>22</v>
      </c>
      <c r="B19" s="5">
        <v>69674</v>
      </c>
      <c r="C19" s="9">
        <v>3892</v>
      </c>
      <c r="D19" s="11">
        <v>8345</v>
      </c>
      <c r="E19" s="11">
        <v>81911</v>
      </c>
      <c r="F19" s="11">
        <v>59557</v>
      </c>
      <c r="G19" s="20">
        <v>3051</v>
      </c>
      <c r="H19" s="23">
        <v>6370</v>
      </c>
      <c r="I19" s="22">
        <v>68978</v>
      </c>
      <c r="J19" s="11">
        <f>23677+44926</f>
        <v>68603</v>
      </c>
      <c r="K19" s="15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2.75">
      <c r="A20" s="4" t="s">
        <v>23</v>
      </c>
      <c r="B20" s="5">
        <v>2191</v>
      </c>
      <c r="C20" s="9">
        <v>1461</v>
      </c>
      <c r="D20" s="11">
        <v>734</v>
      </c>
      <c r="E20" s="11">
        <v>4386</v>
      </c>
      <c r="F20" s="11">
        <v>1971</v>
      </c>
      <c r="G20" s="20">
        <v>1219</v>
      </c>
      <c r="H20" s="23">
        <v>605</v>
      </c>
      <c r="I20" s="22">
        <v>3795</v>
      </c>
      <c r="J20" s="18">
        <f>3557+170</f>
        <v>3727</v>
      </c>
      <c r="K20" s="15"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2.75">
      <c r="A21" s="4" t="s">
        <v>24</v>
      </c>
      <c r="B21" s="5">
        <v>4483</v>
      </c>
      <c r="C21" s="9">
        <v>2698</v>
      </c>
      <c r="D21" s="11">
        <v>1541</v>
      </c>
      <c r="E21" s="11">
        <v>8722</v>
      </c>
      <c r="F21" s="11">
        <v>3905</v>
      </c>
      <c r="G21" s="20">
        <v>2205</v>
      </c>
      <c r="H21" s="23">
        <v>1222</v>
      </c>
      <c r="I21" s="22">
        <v>7332</v>
      </c>
      <c r="J21" s="11">
        <f>5247+1874</f>
        <v>7121</v>
      </c>
      <c r="K21" s="15"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2.75">
      <c r="A22" s="4" t="s">
        <v>25</v>
      </c>
      <c r="B22" s="5">
        <v>691</v>
      </c>
      <c r="C22" s="9">
        <v>433</v>
      </c>
      <c r="D22" s="11">
        <v>185</v>
      </c>
      <c r="E22" s="11">
        <v>1309</v>
      </c>
      <c r="F22" s="11">
        <v>598</v>
      </c>
      <c r="G22" s="20">
        <v>368</v>
      </c>
      <c r="H22" s="21">
        <v>144</v>
      </c>
      <c r="I22" s="22">
        <v>1110</v>
      </c>
      <c r="J22" s="11">
        <f>827+160</f>
        <v>987</v>
      </c>
      <c r="K22" s="15"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2.75">
      <c r="A23" s="4" t="s">
        <v>26</v>
      </c>
      <c r="B23" s="5">
        <v>2582</v>
      </c>
      <c r="C23" s="9">
        <v>1265</v>
      </c>
      <c r="D23" s="11">
        <v>865</v>
      </c>
      <c r="E23" s="11">
        <v>4712</v>
      </c>
      <c r="F23" s="11">
        <v>2362</v>
      </c>
      <c r="G23" s="20">
        <v>1121</v>
      </c>
      <c r="H23" s="23">
        <v>746</v>
      </c>
      <c r="I23" s="22">
        <v>4229</v>
      </c>
      <c r="J23" s="11">
        <f>2797+1338</f>
        <v>4135</v>
      </c>
      <c r="K23" s="15"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2.75">
      <c r="A24" s="4" t="s">
        <v>27</v>
      </c>
      <c r="B24" s="5">
        <v>5903</v>
      </c>
      <c r="C24" s="9">
        <v>3607</v>
      </c>
      <c r="D24" s="11">
        <v>2142</v>
      </c>
      <c r="E24" s="11">
        <v>11652</v>
      </c>
      <c r="F24" s="11">
        <v>5225</v>
      </c>
      <c r="G24" s="20">
        <v>3074</v>
      </c>
      <c r="H24" s="23">
        <v>1753</v>
      </c>
      <c r="I24" s="22">
        <v>10052</v>
      </c>
      <c r="J24" s="11">
        <f>5999 + 4029</f>
        <v>10028</v>
      </c>
      <c r="K24" s="15"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2.75">
      <c r="A25" s="4" t="s">
        <v>28</v>
      </c>
      <c r="B25" s="5">
        <v>3967</v>
      </c>
      <c r="C25" s="9">
        <v>2003</v>
      </c>
      <c r="D25" s="11">
        <v>1065</v>
      </c>
      <c r="E25" s="11">
        <v>7035</v>
      </c>
      <c r="F25" s="11">
        <v>3494</v>
      </c>
      <c r="G25" s="20">
        <v>1724</v>
      </c>
      <c r="H25" s="23">
        <v>845</v>
      </c>
      <c r="I25" s="22">
        <v>6063</v>
      </c>
      <c r="J25" s="11">
        <f>4149+904</f>
        <v>5053</v>
      </c>
      <c r="K25" s="15"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2.75">
      <c r="A26" s="4" t="s">
        <v>29</v>
      </c>
      <c r="B26" s="5">
        <v>2824</v>
      </c>
      <c r="C26" s="9">
        <v>1874</v>
      </c>
      <c r="D26" s="11">
        <v>945</v>
      </c>
      <c r="E26" s="11">
        <v>5643</v>
      </c>
      <c r="F26" s="11">
        <v>2492</v>
      </c>
      <c r="G26" s="20">
        <v>1634</v>
      </c>
      <c r="H26" s="23">
        <v>786</v>
      </c>
      <c r="I26" s="22">
        <v>4912</v>
      </c>
      <c r="J26" s="11">
        <f>4063+733</f>
        <v>4796</v>
      </c>
      <c r="K26" s="15"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.75">
      <c r="A27" s="4" t="s">
        <v>30</v>
      </c>
      <c r="B27" s="6">
        <v>438125</v>
      </c>
      <c r="C27" s="7">
        <v>102210</v>
      </c>
      <c r="D27" s="12">
        <v>99172</v>
      </c>
      <c r="E27" s="12">
        <v>639507</v>
      </c>
      <c r="F27" s="12">
        <v>378534</v>
      </c>
      <c r="G27" s="25">
        <v>84087</v>
      </c>
      <c r="H27" s="26">
        <v>78580</v>
      </c>
      <c r="I27" s="27">
        <v>541201</v>
      </c>
      <c r="J27" s="12">
        <f>SUM(J3:J26)</f>
        <v>523422</v>
      </c>
      <c r="K27" s="19">
        <f>SUM(K3:K26)</f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6.5" customHeight="1">
      <c r="A29" s="34" t="s">
        <v>31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7.25" customHeight="1">
      <c r="A30" s="28" t="s">
        <v>34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6.5" customHeight="1">
      <c r="A31" s="28" t="s">
        <v>35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53.25" customHeight="1">
      <c r="A32" s="28" t="s">
        <v>36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2.75">
      <c r="A34" s="1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1:33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</sheetData>
  <mergeCells count="7">
    <mergeCell ref="A31:K31"/>
    <mergeCell ref="A32:K32"/>
    <mergeCell ref="A1:A2"/>
    <mergeCell ref="B1:E1"/>
    <mergeCell ref="F1:I1"/>
    <mergeCell ref="A29:K29"/>
    <mergeCell ref="A30:K30"/>
  </mergeCells>
  <pageMargins left="1" right="1" top="0.75" bottom="0.75" header="0.3" footer="0.3"/>
  <pageSetup paperSize="5" scale="94" fitToHeight="0" orientation="landscape" r:id="rId1"/>
  <headerFooter>
    <oddHeader>&amp;C&amp;"-,Bold"&amp;20Mail-in Ballots Left to Count through November 29, 2022- Final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Tues., Nov. 29th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E. Hartman</dc:creator>
  <cp:lastModifiedBy>Tracey E. Hartman</cp:lastModifiedBy>
  <cp:lastPrinted>2022-11-18T00:56:17Z</cp:lastPrinted>
  <dcterms:created xsi:type="dcterms:W3CDTF">2022-07-27T19:38:38Z</dcterms:created>
  <dcterms:modified xsi:type="dcterms:W3CDTF">2022-12-01T09:55:05Z</dcterms:modified>
</cp:coreProperties>
</file>